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240"/>
  </bookViews>
  <sheets>
    <sheet name="Tillage COP Comparison" sheetId="1" r:id="rId1"/>
  </sheets>
  <definedNames>
    <definedName name="_xlnm.Print_Area" localSheetId="0">'Tillage COP Comparison'!$A$1:$J$81</definedName>
    <definedName name="ZZBatchF" hidden="1">"X"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C46" i="1"/>
  <c r="D46" i="1"/>
  <c r="E46" i="1"/>
  <c r="G46" i="1"/>
  <c r="H46" i="1"/>
  <c r="I46" i="1"/>
  <c r="J46" i="1"/>
  <c r="B17" i="1"/>
  <c r="C16" i="1"/>
  <c r="B16" i="1"/>
  <c r="J73" i="1" l="1"/>
  <c r="I73" i="1"/>
  <c r="H73" i="1"/>
  <c r="G73" i="1"/>
  <c r="E73" i="1"/>
  <c r="D73" i="1"/>
  <c r="C73" i="1"/>
  <c r="B73" i="1"/>
  <c r="J70" i="1"/>
  <c r="I70" i="1"/>
  <c r="H70" i="1"/>
  <c r="G70" i="1"/>
  <c r="E70" i="1"/>
  <c r="D70" i="1"/>
  <c r="C70" i="1"/>
  <c r="B70" i="1"/>
  <c r="J69" i="1"/>
  <c r="I69" i="1"/>
  <c r="H69" i="1"/>
  <c r="G69" i="1"/>
  <c r="E69" i="1"/>
  <c r="D69" i="1"/>
  <c r="C69" i="1"/>
  <c r="B69" i="1"/>
  <c r="J66" i="1"/>
  <c r="I66" i="1"/>
  <c r="H66" i="1"/>
  <c r="G66" i="1"/>
  <c r="E66" i="1"/>
  <c r="D66" i="1"/>
  <c r="C66" i="1"/>
  <c r="B66" i="1"/>
  <c r="J38" i="1"/>
  <c r="I38" i="1"/>
  <c r="H38" i="1"/>
  <c r="G38" i="1"/>
  <c r="E38" i="1"/>
  <c r="D38" i="1"/>
  <c r="C38" i="1"/>
  <c r="B38" i="1"/>
  <c r="C21" i="1"/>
  <c r="B21" i="1"/>
  <c r="C20" i="1"/>
  <c r="B20" i="1"/>
  <c r="B22" i="1" s="1"/>
  <c r="C17" i="1"/>
  <c r="C18" i="1" s="1"/>
  <c r="B18" i="1"/>
  <c r="C22" i="1" l="1"/>
  <c r="D22" i="1" s="1"/>
  <c r="B41" i="1" s="1"/>
  <c r="B40" i="1"/>
  <c r="E40" i="1"/>
  <c r="E44" i="1" s="1"/>
  <c r="E48" i="1" s="1"/>
  <c r="E51" i="1" s="1"/>
  <c r="D40" i="1"/>
  <c r="D44" i="1" s="1"/>
  <c r="C40" i="1"/>
  <c r="C44" i="1" s="1"/>
  <c r="C48" i="1" s="1"/>
  <c r="D48" i="1"/>
  <c r="I48" i="1"/>
  <c r="G40" i="1"/>
  <c r="G44" i="1" s="1"/>
  <c r="G48" i="1" s="1"/>
  <c r="J40" i="1"/>
  <c r="J44" i="1" s="1"/>
  <c r="J48" i="1" s="1"/>
  <c r="J51" i="1" s="1"/>
  <c r="I40" i="1"/>
  <c r="I44" i="1" s="1"/>
  <c r="H40" i="1"/>
  <c r="H44" i="1" s="1"/>
  <c r="H48" i="1" s="1"/>
  <c r="B24" i="1"/>
  <c r="C24" i="1"/>
  <c r="G49" i="1" l="1"/>
  <c r="G50" i="1" s="1"/>
  <c r="G51" i="1"/>
  <c r="H51" i="1"/>
  <c r="H49" i="1"/>
  <c r="H50" i="1" s="1"/>
  <c r="C51" i="1"/>
  <c r="C49" i="1"/>
  <c r="C50" i="1" s="1"/>
  <c r="I51" i="1"/>
  <c r="I49" i="1"/>
  <c r="I50" i="1" s="1"/>
  <c r="D24" i="1"/>
  <c r="D51" i="1"/>
  <c r="D49" i="1"/>
  <c r="D50" i="1" s="1"/>
  <c r="B44" i="1"/>
  <c r="B48" i="1" s="1"/>
  <c r="J68" i="1" l="1"/>
  <c r="J71" i="1" s="1"/>
  <c r="J75" i="1" s="1"/>
  <c r="J78" i="1" s="1"/>
  <c r="E68" i="1"/>
  <c r="E71" i="1" s="1"/>
  <c r="E75" i="1" s="1"/>
  <c r="E78" i="1" s="1"/>
  <c r="I68" i="1"/>
  <c r="I71" i="1" s="1"/>
  <c r="I75" i="1" s="1"/>
  <c r="D68" i="1"/>
  <c r="D71" i="1" s="1"/>
  <c r="D75" i="1" s="1"/>
  <c r="H68" i="1"/>
  <c r="H71" i="1" s="1"/>
  <c r="H75" i="1" s="1"/>
  <c r="C68" i="1"/>
  <c r="C71" i="1" s="1"/>
  <c r="C75" i="1" s="1"/>
  <c r="G68" i="1"/>
  <c r="G71" i="1" s="1"/>
  <c r="G75" i="1" s="1"/>
  <c r="B68" i="1"/>
  <c r="B71" i="1" s="1"/>
  <c r="B75" i="1" s="1"/>
  <c r="B51" i="1"/>
  <c r="B49" i="1"/>
  <c r="B50" i="1" s="1"/>
  <c r="H78" i="1" l="1"/>
  <c r="H76" i="1"/>
  <c r="H77" i="1" s="1"/>
  <c r="B78" i="1"/>
  <c r="B76" i="1"/>
  <c r="B77" i="1" s="1"/>
  <c r="D78" i="1"/>
  <c r="D76" i="1"/>
  <c r="D77" i="1" s="1"/>
  <c r="G76" i="1"/>
  <c r="G77" i="1" s="1"/>
  <c r="G78" i="1"/>
  <c r="I78" i="1"/>
  <c r="I76" i="1"/>
  <c r="I77" i="1" s="1"/>
  <c r="C78" i="1"/>
  <c r="C76" i="1"/>
  <c r="C77" i="1" s="1"/>
</calcChain>
</file>

<file path=xl/sharedStrings.xml><?xml version="1.0" encoding="utf-8"?>
<sst xmlns="http://schemas.openxmlformats.org/spreadsheetml/2006/main" count="108" uniqueCount="63">
  <si>
    <t>Alternative Tillage Cost of Production Analysis</t>
  </si>
  <si>
    <t>INPUT COST ASSUMPTIONS</t>
  </si>
  <si>
    <t>Corn</t>
  </si>
  <si>
    <t>Beans</t>
  </si>
  <si>
    <t>Assumed Yield/Acre</t>
  </si>
  <si>
    <t>Assumed Land Rent/Acre</t>
  </si>
  <si>
    <t>Herbicide Costs</t>
  </si>
  <si>
    <t>Seed Costs</t>
  </si>
  <si>
    <t>FERTILIZER ASSUMPTIONS</t>
  </si>
  <si>
    <t>Ammonia</t>
  </si>
  <si>
    <t>P</t>
  </si>
  <si>
    <t>K</t>
  </si>
  <si>
    <t>Costs: $/Pound</t>
  </si>
  <si>
    <t>Usage (Pounds/Acre): CORN</t>
  </si>
  <si>
    <t>Usage (Pounds/Acre): BEANS</t>
  </si>
  <si>
    <t>--</t>
  </si>
  <si>
    <t>Fertilizer Cost Computations</t>
  </si>
  <si>
    <t>Nitrogen  Costs</t>
  </si>
  <si>
    <t>N Price/lb</t>
  </si>
  <si>
    <t>Units Needed: CORN</t>
  </si>
  <si>
    <t>Total N Costs: CORN</t>
  </si>
  <si>
    <t>P and K Costs</t>
  </si>
  <si>
    <t>Price/lb</t>
  </si>
  <si>
    <t>Total P &amp; K Costs: CORN</t>
  </si>
  <si>
    <t>Units Needed: BEANS</t>
  </si>
  <si>
    <t>Total P &amp; K Costs: BEANS</t>
  </si>
  <si>
    <t>Corn Costs Per Acre</t>
  </si>
  <si>
    <t xml:space="preserve">   Nitrogen Applied With Applicator</t>
  </si>
  <si>
    <t>Nitrogen Applied With Planter</t>
  </si>
  <si>
    <t>Implement</t>
  </si>
  <si>
    <t>No-Till</t>
  </si>
  <si>
    <t xml:space="preserve"> Planter Strip Till</t>
  </si>
  <si>
    <t>Pre-Strip Till</t>
  </si>
  <si>
    <t>Chisel</t>
  </si>
  <si>
    <t>Chisel Plow</t>
  </si>
  <si>
    <t>Field Cultivator</t>
  </si>
  <si>
    <t>Strip Till Tool</t>
  </si>
  <si>
    <t>Dry Fertilizer Application</t>
  </si>
  <si>
    <t>Nitrogen Applicator</t>
  </si>
  <si>
    <t xml:space="preserve"> </t>
  </si>
  <si>
    <t>Planter</t>
  </si>
  <si>
    <t xml:space="preserve">Sprayer Pass I </t>
  </si>
  <si>
    <t>Sprayer Pass II</t>
  </si>
  <si>
    <t>Combining</t>
  </si>
  <si>
    <t>Machinery Costs Subtotal</t>
  </si>
  <si>
    <t>Nitrogen Fertilizer</t>
  </si>
  <si>
    <t>P and K Fertilier</t>
  </si>
  <si>
    <t>Herbicide</t>
  </si>
  <si>
    <t>Seed</t>
  </si>
  <si>
    <t>Variable Costs Subtotal</t>
  </si>
  <si>
    <t>Land/Rental Costs</t>
  </si>
  <si>
    <t>Total Costs: CORN</t>
  </si>
  <si>
    <t>Change from Chisel</t>
  </si>
  <si>
    <t>Breakeven Cost/Yield Difference</t>
  </si>
  <si>
    <t>Cost/Bushel (= Breakeven Price)</t>
  </si>
  <si>
    <t>Interest ?</t>
  </si>
  <si>
    <t>Drying Cost  Could do this on Yield</t>
  </si>
  <si>
    <t>Storage and Trucking ?</t>
  </si>
  <si>
    <t>Soybean Costs Per Acre</t>
  </si>
  <si>
    <t>Machinery Cost Subtotal</t>
  </si>
  <si>
    <t>Variable Cost Subtotal</t>
  </si>
  <si>
    <t>Land/Rental Cost</t>
  </si>
  <si>
    <t>Total Costs: BEANS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</si>
</sst>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u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Calibri"/>
      <family val="2"/>
    </font>
    <font>
      <sz val="11"/>
      <color indexed="12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1" fillId="0" borderId="0" xfId="1"/>
    <xf numFmtId="0" fontId="1" fillId="0" borderId="4" xfId="1" applyBorder="1"/>
    <xf numFmtId="0" fontId="1" fillId="0" borderId="0" xfId="1" applyBorder="1"/>
    <xf numFmtId="0" fontId="1" fillId="0" borderId="5" xfId="1" applyBorder="1"/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left"/>
    </xf>
    <xf numFmtId="0" fontId="4" fillId="4" borderId="10" xfId="1" applyFon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left"/>
    </xf>
    <xf numFmtId="164" fontId="4" fillId="4" borderId="13" xfId="1" applyNumberFormat="1" applyFont="1" applyFill="1" applyBorder="1" applyAlignment="1">
      <alignment horizontal="center"/>
    </xf>
    <xf numFmtId="164" fontId="4" fillId="4" borderId="14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left"/>
    </xf>
    <xf numFmtId="164" fontId="4" fillId="4" borderId="16" xfId="1" applyNumberFormat="1" applyFont="1" applyFill="1" applyBorder="1" applyAlignment="1">
      <alignment horizontal="center"/>
    </xf>
    <xf numFmtId="164" fontId="4" fillId="4" borderId="17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center"/>
    </xf>
    <xf numFmtId="9" fontId="3" fillId="2" borderId="18" xfId="1" applyNumberFormat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164" fontId="4" fillId="4" borderId="10" xfId="1" applyNumberFormat="1" applyFont="1" applyFill="1" applyBorder="1" applyAlignment="1">
      <alignment horizontal="center"/>
    </xf>
    <xf numFmtId="164" fontId="4" fillId="4" borderId="19" xfId="1" applyNumberFormat="1" applyFont="1" applyFill="1" applyBorder="1" applyAlignment="1">
      <alignment horizontal="center"/>
    </xf>
    <xf numFmtId="164" fontId="4" fillId="4" borderId="11" xfId="1" applyNumberFormat="1" applyFont="1" applyFill="1" applyBorder="1" applyAlignment="1">
      <alignment horizontal="center"/>
    </xf>
    <xf numFmtId="0" fontId="4" fillId="4" borderId="13" xfId="1" applyFont="1" applyFill="1" applyBorder="1" applyAlignment="1">
      <alignment horizontal="center"/>
    </xf>
    <xf numFmtId="0" fontId="4" fillId="4" borderId="20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164" fontId="4" fillId="4" borderId="16" xfId="1" quotePrefix="1" applyNumberFormat="1" applyFont="1" applyFill="1" applyBorder="1" applyAlignment="1">
      <alignment horizontal="center"/>
    </xf>
    <xf numFmtId="164" fontId="4" fillId="4" borderId="21" xfId="1" quotePrefix="1" applyNumberFormat="1" applyFont="1" applyFill="1" applyBorder="1" applyAlignment="1">
      <alignment horizontal="center"/>
    </xf>
    <xf numFmtId="0" fontId="4" fillId="4" borderId="21" xfId="1" applyFont="1" applyFill="1" applyBorder="1" applyAlignment="1">
      <alignment horizontal="center"/>
    </xf>
    <xf numFmtId="0" fontId="4" fillId="4" borderId="17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/>
    <xf numFmtId="0" fontId="1" fillId="0" borderId="0" xfId="1" applyFill="1"/>
    <xf numFmtId="0" fontId="3" fillId="3" borderId="7" xfId="1" applyFont="1" applyFill="1" applyBorder="1" applyAlignment="1">
      <alignment horizontal="center"/>
    </xf>
    <xf numFmtId="9" fontId="3" fillId="3" borderId="8" xfId="1" applyNumberFormat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164" fontId="4" fillId="4" borderId="27" xfId="1" applyNumberFormat="1" applyFont="1" applyFill="1" applyBorder="1" applyAlignment="1">
      <alignment horizontal="center"/>
    </xf>
    <xf numFmtId="164" fontId="4" fillId="4" borderId="28" xfId="1" applyNumberFormat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4" fillId="4" borderId="30" xfId="1" applyFont="1" applyFill="1" applyBorder="1" applyAlignment="1">
      <alignment horizontal="center"/>
    </xf>
    <xf numFmtId="0" fontId="4" fillId="4" borderId="31" xfId="1" applyFont="1" applyFill="1" applyBorder="1" applyAlignment="1">
      <alignment horizontal="center"/>
    </xf>
    <xf numFmtId="0" fontId="3" fillId="3" borderId="6" xfId="1" applyFont="1" applyFill="1" applyBorder="1"/>
    <xf numFmtId="164" fontId="5" fillId="4" borderId="32" xfId="1" applyNumberFormat="1" applyFont="1" applyFill="1" applyBorder="1" applyAlignment="1">
      <alignment horizontal="center"/>
    </xf>
    <xf numFmtId="164" fontId="5" fillId="4" borderId="33" xfId="1" applyNumberFormat="1" applyFont="1" applyFill="1" applyBorder="1" applyAlignment="1">
      <alignment horizontal="center"/>
    </xf>
    <xf numFmtId="3" fontId="4" fillId="4" borderId="37" xfId="1" applyNumberFormat="1" applyFont="1" applyFill="1" applyBorder="1" applyAlignment="1">
      <alignment horizontal="center"/>
    </xf>
    <xf numFmtId="3" fontId="4" fillId="4" borderId="31" xfId="1" applyNumberFormat="1" applyFont="1" applyFill="1" applyBorder="1" applyAlignment="1">
      <alignment horizontal="center"/>
    </xf>
    <xf numFmtId="164" fontId="5" fillId="4" borderId="38" xfId="1" applyNumberFormat="1" applyFont="1" applyFill="1" applyBorder="1" applyAlignment="1">
      <alignment horizontal="center"/>
    </xf>
    <xf numFmtId="164" fontId="5" fillId="4" borderId="39" xfId="1" applyNumberFormat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  <xf numFmtId="0" fontId="3" fillId="3" borderId="6" xfId="1" applyFont="1" applyFill="1" applyBorder="1" applyAlignment="1">
      <alignment vertical="center"/>
    </xf>
    <xf numFmtId="0" fontId="3" fillId="2" borderId="18" xfId="1" applyFont="1" applyFill="1" applyBorder="1" applyAlignment="1">
      <alignment horizontal="center" wrapText="1"/>
    </xf>
    <xf numFmtId="0" fontId="3" fillId="0" borderId="0" xfId="1" applyFont="1"/>
    <xf numFmtId="164" fontId="3" fillId="4" borderId="10" xfId="1" applyNumberFormat="1" applyFont="1" applyFill="1" applyBorder="1"/>
    <xf numFmtId="164" fontId="3" fillId="4" borderId="19" xfId="1" applyNumberFormat="1" applyFont="1" applyFill="1" applyBorder="1"/>
    <xf numFmtId="164" fontId="3" fillId="4" borderId="11" xfId="1" applyNumberFormat="1" applyFont="1" applyFill="1" applyBorder="1"/>
    <xf numFmtId="164" fontId="1" fillId="0" borderId="0" xfId="1" applyNumberFormat="1"/>
    <xf numFmtId="164" fontId="3" fillId="4" borderId="13" xfId="1" applyNumberFormat="1" applyFont="1" applyFill="1" applyBorder="1"/>
    <xf numFmtId="164" fontId="3" fillId="4" borderId="20" xfId="1" applyNumberFormat="1" applyFont="1" applyFill="1" applyBorder="1"/>
    <xf numFmtId="164" fontId="3" fillId="4" borderId="14" xfId="1" applyNumberFormat="1" applyFont="1" applyFill="1" applyBorder="1"/>
    <xf numFmtId="164" fontId="3" fillId="4" borderId="37" xfId="1" applyNumberFormat="1" applyFont="1" applyFill="1" applyBorder="1"/>
    <xf numFmtId="164" fontId="3" fillId="4" borderId="40" xfId="1" applyNumberFormat="1" applyFont="1" applyFill="1" applyBorder="1"/>
    <xf numFmtId="164" fontId="3" fillId="4" borderId="41" xfId="1" applyNumberFormat="1" applyFont="1" applyFill="1" applyBorder="1"/>
    <xf numFmtId="164" fontId="6" fillId="0" borderId="0" xfId="1" applyNumberFormat="1" applyFont="1"/>
    <xf numFmtId="0" fontId="4" fillId="3" borderId="3" xfId="1" applyFont="1" applyFill="1" applyBorder="1"/>
    <xf numFmtId="0" fontId="4" fillId="2" borderId="1" xfId="1" applyFont="1" applyFill="1" applyBorder="1"/>
    <xf numFmtId="164" fontId="4" fillId="3" borderId="32" xfId="1" applyNumberFormat="1" applyFont="1" applyFill="1" applyBorder="1" applyAlignment="1">
      <alignment horizontal="center"/>
    </xf>
    <xf numFmtId="164" fontId="4" fillId="3" borderId="38" xfId="1" applyNumberFormat="1" applyFont="1" applyFill="1" applyBorder="1" applyAlignment="1">
      <alignment horizontal="center"/>
    </xf>
    <xf numFmtId="164" fontId="4" fillId="3" borderId="33" xfId="1" applyNumberFormat="1" applyFont="1" applyFill="1" applyBorder="1" applyAlignment="1">
      <alignment horizontal="center"/>
    </xf>
    <xf numFmtId="164" fontId="7" fillId="0" borderId="0" xfId="1" applyNumberFormat="1" applyFont="1" applyAlignment="1">
      <alignment horizontal="center"/>
    </xf>
    <xf numFmtId="164" fontId="1" fillId="0" borderId="0" xfId="1" applyNumberFormat="1" applyAlignment="1">
      <alignment horizontal="center"/>
    </xf>
    <xf numFmtId="0" fontId="3" fillId="0" borderId="9" xfId="1" applyFont="1" applyBorder="1"/>
    <xf numFmtId="164" fontId="5" fillId="4" borderId="10" xfId="1" applyNumberFormat="1" applyFont="1" applyFill="1" applyBorder="1" applyAlignment="1">
      <alignment horizontal="center"/>
    </xf>
    <xf numFmtId="164" fontId="5" fillId="4" borderId="19" xfId="1" applyNumberFormat="1" applyFont="1" applyFill="1" applyBorder="1" applyAlignment="1">
      <alignment horizontal="center"/>
    </xf>
    <xf numFmtId="164" fontId="5" fillId="4" borderId="11" xfId="1" applyNumberFormat="1" applyFont="1" applyFill="1" applyBorder="1" applyAlignment="1">
      <alignment horizontal="center"/>
    </xf>
    <xf numFmtId="0" fontId="3" fillId="0" borderId="42" xfId="1" applyFont="1" applyBorder="1"/>
    <xf numFmtId="164" fontId="5" fillId="4" borderId="13" xfId="1" applyNumberFormat="1" applyFont="1" applyFill="1" applyBorder="1" applyAlignment="1">
      <alignment horizontal="center"/>
    </xf>
    <xf numFmtId="164" fontId="5" fillId="4" borderId="20" xfId="1" applyNumberFormat="1" applyFont="1" applyFill="1" applyBorder="1" applyAlignment="1">
      <alignment horizontal="center"/>
    </xf>
    <xf numFmtId="164" fontId="5" fillId="4" borderId="14" xfId="1" applyNumberFormat="1" applyFont="1" applyFill="1" applyBorder="1" applyAlignment="1">
      <alignment horizontal="center"/>
    </xf>
    <xf numFmtId="0" fontId="3" fillId="0" borderId="15" xfId="1" applyFont="1" applyBorder="1"/>
    <xf numFmtId="164" fontId="5" fillId="4" borderId="16" xfId="1" applyNumberFormat="1" applyFont="1" applyFill="1" applyBorder="1" applyAlignment="1">
      <alignment horizontal="center"/>
    </xf>
    <xf numFmtId="164" fontId="5" fillId="4" borderId="21" xfId="1" applyNumberFormat="1" applyFont="1" applyFill="1" applyBorder="1" applyAlignment="1">
      <alignment horizontal="center"/>
    </xf>
    <xf numFmtId="164" fontId="5" fillId="4" borderId="17" xfId="1" applyNumberFormat="1" applyFont="1" applyFill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0" fontId="4" fillId="2" borderId="6" xfId="1" applyFont="1" applyFill="1" applyBorder="1"/>
    <xf numFmtId="164" fontId="4" fillId="3" borderId="43" xfId="1" applyNumberFormat="1" applyFont="1" applyFill="1" applyBorder="1" applyAlignment="1">
      <alignment horizontal="center"/>
    </xf>
    <xf numFmtId="164" fontId="4" fillId="3" borderId="44" xfId="1" applyNumberFormat="1" applyFont="1" applyFill="1" applyBorder="1" applyAlignment="1">
      <alignment horizontal="center"/>
    </xf>
    <xf numFmtId="164" fontId="4" fillId="3" borderId="45" xfId="1" applyNumberFormat="1" applyFont="1" applyFill="1" applyBorder="1" applyAlignment="1">
      <alignment horizontal="center"/>
    </xf>
    <xf numFmtId="164" fontId="5" fillId="3" borderId="32" xfId="1" applyNumberFormat="1" applyFont="1" applyFill="1" applyBorder="1" applyAlignment="1">
      <alignment horizontal="center"/>
    </xf>
    <xf numFmtId="164" fontId="5" fillId="3" borderId="38" xfId="1" applyNumberFormat="1" applyFont="1" applyFill="1" applyBorder="1" applyAlignment="1">
      <alignment horizontal="center"/>
    </xf>
    <xf numFmtId="164" fontId="5" fillId="3" borderId="33" xfId="1" applyNumberFormat="1" applyFont="1" applyFill="1" applyBorder="1" applyAlignment="1">
      <alignment horizontal="center"/>
    </xf>
    <xf numFmtId="164" fontId="9" fillId="0" borderId="0" xfId="1" applyNumberFormat="1" applyFont="1" applyAlignment="1">
      <alignment horizontal="center"/>
    </xf>
    <xf numFmtId="0" fontId="10" fillId="2" borderId="23" xfId="1" applyFont="1" applyFill="1" applyBorder="1"/>
    <xf numFmtId="164" fontId="10" fillId="3" borderId="7" xfId="1" applyNumberFormat="1" applyFont="1" applyFill="1" applyBorder="1" applyAlignment="1">
      <alignment horizontal="center"/>
    </xf>
    <xf numFmtId="164" fontId="10" fillId="3" borderId="18" xfId="1" applyNumberFormat="1" applyFont="1" applyFill="1" applyBorder="1" applyAlignment="1">
      <alignment horizontal="center"/>
    </xf>
    <xf numFmtId="164" fontId="10" fillId="3" borderId="8" xfId="1" applyNumberFormat="1" applyFont="1" applyFill="1" applyBorder="1" applyAlignment="1">
      <alignment horizontal="center"/>
    </xf>
    <xf numFmtId="164" fontId="11" fillId="0" borderId="0" xfId="1" applyNumberFormat="1" applyFont="1"/>
    <xf numFmtId="0" fontId="8" fillId="3" borderId="9" xfId="1" applyFont="1" applyFill="1" applyBorder="1" applyAlignment="1">
      <alignment horizontal="left"/>
    </xf>
    <xf numFmtId="164" fontId="8" fillId="2" borderId="10" xfId="1" applyNumberFormat="1" applyFont="1" applyFill="1" applyBorder="1" applyAlignment="1">
      <alignment horizontal="center"/>
    </xf>
    <xf numFmtId="164" fontId="8" fillId="2" borderId="19" xfId="1" applyNumberFormat="1" applyFont="1" applyFill="1" applyBorder="1" applyAlignment="1">
      <alignment horizontal="center"/>
    </xf>
    <xf numFmtId="164" fontId="8" fillId="2" borderId="11" xfId="1" applyNumberFormat="1" applyFont="1" applyFill="1" applyBorder="1" applyAlignment="1">
      <alignment horizontal="center"/>
    </xf>
    <xf numFmtId="165" fontId="8" fillId="2" borderId="11" xfId="1" applyNumberFormat="1" applyFont="1" applyFill="1" applyBorder="1" applyAlignment="1">
      <alignment horizontal="center"/>
    </xf>
    <xf numFmtId="0" fontId="8" fillId="3" borderId="15" xfId="1" applyFont="1" applyFill="1" applyBorder="1" applyAlignment="1">
      <alignment horizontal="left"/>
    </xf>
    <xf numFmtId="165" fontId="8" fillId="2" borderId="16" xfId="1" applyNumberFormat="1" applyFont="1" applyFill="1" applyBorder="1" applyAlignment="1">
      <alignment horizontal="center"/>
    </xf>
    <xf numFmtId="165" fontId="8" fillId="2" borderId="21" xfId="1" applyNumberFormat="1" applyFont="1" applyFill="1" applyBorder="1" applyAlignment="1">
      <alignment horizontal="center"/>
    </xf>
    <xf numFmtId="165" fontId="8" fillId="2" borderId="17" xfId="1" applyNumberFormat="1" applyFont="1" applyFill="1" applyBorder="1" applyAlignment="1">
      <alignment horizontal="center"/>
    </xf>
    <xf numFmtId="0" fontId="10" fillId="2" borderId="15" xfId="1" applyFont="1" applyFill="1" applyBorder="1"/>
    <xf numFmtId="164" fontId="10" fillId="3" borderId="16" xfId="1" applyNumberFormat="1" applyFont="1" applyFill="1" applyBorder="1" applyAlignment="1">
      <alignment horizontal="center"/>
    </xf>
    <xf numFmtId="164" fontId="10" fillId="3" borderId="21" xfId="1" applyNumberFormat="1" applyFont="1" applyFill="1" applyBorder="1" applyAlignment="1">
      <alignment horizontal="center"/>
    </xf>
    <xf numFmtId="164" fontId="10" fillId="3" borderId="17" xfId="1" applyNumberFormat="1" applyFont="1" applyFill="1" applyBorder="1" applyAlignment="1">
      <alignment horizontal="center"/>
    </xf>
    <xf numFmtId="164" fontId="10" fillId="3" borderId="32" xfId="1" applyNumberFormat="1" applyFont="1" applyFill="1" applyBorder="1" applyAlignment="1">
      <alignment horizontal="center"/>
    </xf>
    <xf numFmtId="164" fontId="10" fillId="3" borderId="38" xfId="1" applyNumberFormat="1" applyFont="1" applyFill="1" applyBorder="1" applyAlignment="1">
      <alignment horizontal="center"/>
    </xf>
    <xf numFmtId="164" fontId="10" fillId="3" borderId="33" xfId="1" applyNumberFormat="1" applyFont="1" applyFill="1" applyBorder="1" applyAlignment="1">
      <alignment horizontal="center"/>
    </xf>
    <xf numFmtId="0" fontId="3" fillId="0" borderId="26" xfId="1" applyFont="1" applyBorder="1"/>
    <xf numFmtId="164" fontId="5" fillId="4" borderId="27" xfId="1" applyNumberFormat="1" applyFont="1" applyFill="1" applyBorder="1" applyAlignment="1">
      <alignment horizontal="center"/>
    </xf>
    <xf numFmtId="0" fontId="3" fillId="0" borderId="46" xfId="1" applyFont="1" applyBorder="1"/>
    <xf numFmtId="164" fontId="5" fillId="4" borderId="47" xfId="1" applyNumberFormat="1" applyFont="1" applyFill="1" applyBorder="1" applyAlignment="1">
      <alignment horizontal="center"/>
    </xf>
    <xf numFmtId="0" fontId="3" fillId="0" borderId="48" xfId="1" applyFont="1" applyBorder="1"/>
    <xf numFmtId="164" fontId="5" fillId="4" borderId="49" xfId="1" applyNumberFormat="1" applyFont="1" applyFill="1" applyBorder="1" applyAlignment="1">
      <alignment horizontal="center"/>
    </xf>
    <xf numFmtId="0" fontId="4" fillId="2" borderId="25" xfId="1" applyFont="1" applyFill="1" applyBorder="1"/>
    <xf numFmtId="0" fontId="10" fillId="2" borderId="34" xfId="1" applyFont="1" applyFill="1" applyBorder="1"/>
    <xf numFmtId="164" fontId="10" fillId="3" borderId="43" xfId="1" applyNumberFormat="1" applyFont="1" applyFill="1" applyBorder="1" applyAlignment="1">
      <alignment horizontal="center"/>
    </xf>
    <xf numFmtId="164" fontId="10" fillId="3" borderId="44" xfId="1" applyNumberFormat="1" applyFont="1" applyFill="1" applyBorder="1" applyAlignment="1">
      <alignment horizontal="center"/>
    </xf>
    <xf numFmtId="164" fontId="10" fillId="3" borderId="45" xfId="1" applyNumberFormat="1" applyFont="1" applyFill="1" applyBorder="1" applyAlignment="1">
      <alignment horizontal="center"/>
    </xf>
    <xf numFmtId="0" fontId="3" fillId="5" borderId="6" xfId="1" applyFont="1" applyFill="1" applyBorder="1" applyAlignment="1">
      <alignment horizontal="center"/>
    </xf>
    <xf numFmtId="0" fontId="3" fillId="5" borderId="6" xfId="1" applyFont="1" applyFill="1" applyBorder="1"/>
    <xf numFmtId="164" fontId="5" fillId="5" borderId="6" xfId="1" applyNumberFormat="1" applyFont="1" applyFill="1" applyBorder="1" applyAlignment="1">
      <alignment horizontal="center"/>
    </xf>
    <xf numFmtId="0" fontId="1" fillId="0" borderId="0" xfId="1" applyAlignment="1"/>
    <xf numFmtId="0" fontId="1" fillId="5" borderId="0" xfId="1" applyFill="1" applyBorder="1" applyAlignment="1"/>
    <xf numFmtId="0" fontId="1" fillId="5" borderId="5" xfId="1" applyFill="1" applyBorder="1" applyAlignment="1"/>
    <xf numFmtId="0" fontId="7" fillId="5" borderId="10" xfId="1" applyFont="1" applyFill="1" applyBorder="1" applyAlignment="1"/>
    <xf numFmtId="0" fontId="7" fillId="5" borderId="19" xfId="1" applyFont="1" applyFill="1" applyBorder="1" applyAlignment="1"/>
    <xf numFmtId="0" fontId="7" fillId="5" borderId="11" xfId="1" applyFont="1" applyFill="1" applyBorder="1" applyAlignment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left"/>
    </xf>
    <xf numFmtId="0" fontId="5" fillId="5" borderId="2" xfId="1" applyFont="1" applyFill="1" applyBorder="1" applyAlignment="1">
      <alignment horizontal="left"/>
    </xf>
    <xf numFmtId="0" fontId="5" fillId="5" borderId="3" xfId="1" applyFont="1" applyFill="1" applyBorder="1" applyAlignment="1">
      <alignment horizontal="left"/>
    </xf>
    <xf numFmtId="0" fontId="2" fillId="6" borderId="1" xfId="1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3" xfId="1" applyFont="1" applyFill="1" applyBorder="1" applyAlignment="1">
      <alignment horizontal="center"/>
    </xf>
    <xf numFmtId="0" fontId="3" fillId="5" borderId="22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4" fillId="5" borderId="15" xfId="1" applyFont="1" applyFill="1" applyBorder="1" applyAlignment="1"/>
    <xf numFmtId="0" fontId="4" fillId="5" borderId="50" xfId="1" applyFont="1" applyFill="1" applyBorder="1" applyAlignment="1"/>
    <xf numFmtId="0" fontId="4" fillId="5" borderId="51" xfId="1" applyFont="1" applyFill="1" applyBorder="1" applyAlignment="1"/>
    <xf numFmtId="0" fontId="5" fillId="5" borderId="1" xfId="1" applyFont="1" applyFill="1" applyBorder="1" applyAlignment="1"/>
    <xf numFmtId="0" fontId="5" fillId="5" borderId="2" xfId="1" applyFont="1" applyFill="1" applyBorder="1" applyAlignment="1"/>
    <xf numFmtId="0" fontId="5" fillId="5" borderId="3" xfId="1" applyFont="1" applyFill="1" applyBorder="1" applyAlignment="1"/>
    <xf numFmtId="0" fontId="4" fillId="5" borderId="9" xfId="1" applyFont="1" applyFill="1" applyBorder="1" applyAlignment="1"/>
    <xf numFmtId="0" fontId="4" fillId="5" borderId="52" xfId="1" applyFont="1" applyFill="1" applyBorder="1" applyAlignment="1"/>
    <xf numFmtId="0" fontId="4" fillId="5" borderId="53" xfId="1" applyFont="1" applyFill="1" applyBorder="1" applyAlignment="1"/>
    <xf numFmtId="0" fontId="5" fillId="5" borderId="34" xfId="1" applyFont="1" applyFill="1" applyBorder="1" applyAlignment="1">
      <alignment horizontal="left"/>
    </xf>
    <xf numFmtId="0" fontId="5" fillId="5" borderId="35" xfId="1" applyFont="1" applyFill="1" applyBorder="1" applyAlignment="1">
      <alignment horizontal="left"/>
    </xf>
    <xf numFmtId="0" fontId="5" fillId="5" borderId="36" xfId="1" applyFont="1" applyFill="1" applyBorder="1" applyAlignment="1">
      <alignment horizontal="left"/>
    </xf>
    <xf numFmtId="0" fontId="4" fillId="5" borderId="23" xfId="1" applyFont="1" applyFill="1" applyBorder="1" applyAlignment="1">
      <alignment horizontal="left"/>
    </xf>
    <xf numFmtId="0" fontId="4" fillId="5" borderId="2" xfId="1" applyFont="1" applyFill="1" applyBorder="1" applyAlignment="1">
      <alignment horizontal="left"/>
    </xf>
    <xf numFmtId="0" fontId="4" fillId="5" borderId="3" xfId="1" applyFont="1" applyFill="1" applyBorder="1" applyAlignment="1">
      <alignment horizontal="left"/>
    </xf>
  </cellXfs>
  <cellStyles count="2">
    <cellStyle name="Normal" xfId="0" builtinId="0"/>
    <cellStyle name="Normal_2008 Corn Soybean Partial Budget-tl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zoomScaleNormal="100" workbookViewId="0">
      <selection activeCell="D6" sqref="D6"/>
    </sheetView>
  </sheetViews>
  <sheetFormatPr defaultRowHeight="15" x14ac:dyDescent="0.25"/>
  <cols>
    <col min="1" max="1" width="32.7109375" style="1" customWidth="1"/>
    <col min="2" max="2" width="10" style="1" customWidth="1"/>
    <col min="3" max="3" width="10.28515625" style="1" customWidth="1"/>
    <col min="4" max="4" width="10.140625" style="1" bestFit="1" customWidth="1"/>
    <col min="5" max="5" width="9.28515625" style="1" bestFit="1" customWidth="1"/>
    <col min="6" max="6" width="1.28515625" style="1" customWidth="1"/>
    <col min="7" max="10" width="9.140625" style="1"/>
    <col min="11" max="11" width="10.7109375" style="1" customWidth="1"/>
    <col min="12" max="12" width="9.140625" style="1"/>
    <col min="13" max="13" width="21.5703125" style="1" customWidth="1"/>
    <col min="14" max="14" width="12.28515625" style="1" customWidth="1"/>
    <col min="15" max="16384" width="9.140625" style="1"/>
  </cols>
  <sheetData>
    <row r="1" spans="1:14" ht="19.5" thickBot="1" x14ac:dyDescent="0.35">
      <c r="A1" s="142" t="s">
        <v>0</v>
      </c>
      <c r="B1" s="143"/>
      <c r="C1" s="143"/>
      <c r="D1" s="143"/>
      <c r="E1" s="143"/>
      <c r="F1" s="143"/>
      <c r="G1" s="144"/>
    </row>
    <row r="2" spans="1:14" ht="15.75" thickBot="1" x14ac:dyDescent="0.3">
      <c r="A2" s="2"/>
      <c r="B2" s="3"/>
      <c r="C2" s="3"/>
      <c r="D2" s="3"/>
      <c r="E2" s="3"/>
      <c r="F2" s="3"/>
      <c r="G2" s="4"/>
    </row>
    <row r="3" spans="1:14" ht="15.75" thickBot="1" x14ac:dyDescent="0.3">
      <c r="A3" s="124" t="s">
        <v>1</v>
      </c>
      <c r="B3" s="5" t="s">
        <v>2</v>
      </c>
      <c r="C3" s="6" t="s">
        <v>3</v>
      </c>
      <c r="D3" s="3"/>
      <c r="E3" s="3"/>
      <c r="F3" s="3"/>
      <c r="G3" s="4"/>
    </row>
    <row r="4" spans="1:14" x14ac:dyDescent="0.25">
      <c r="A4" s="7" t="s">
        <v>4</v>
      </c>
      <c r="B4" s="8">
        <v>180</v>
      </c>
      <c r="C4" s="9">
        <v>50</v>
      </c>
      <c r="D4" s="3"/>
      <c r="E4" s="3"/>
      <c r="F4" s="3"/>
      <c r="G4" s="4"/>
    </row>
    <row r="5" spans="1:14" x14ac:dyDescent="0.25">
      <c r="A5" s="10" t="s">
        <v>5</v>
      </c>
      <c r="B5" s="11">
        <v>175</v>
      </c>
      <c r="C5" s="12">
        <v>175</v>
      </c>
      <c r="D5" s="3"/>
      <c r="E5" s="3"/>
      <c r="F5" s="3"/>
      <c r="G5" s="4"/>
    </row>
    <row r="6" spans="1:14" x14ac:dyDescent="0.25">
      <c r="A6" s="10" t="s">
        <v>6</v>
      </c>
      <c r="B6" s="11">
        <v>35</v>
      </c>
      <c r="C6" s="12">
        <v>25</v>
      </c>
      <c r="D6" s="3"/>
      <c r="E6" s="3"/>
      <c r="F6" s="3"/>
      <c r="G6" s="4"/>
    </row>
    <row r="7" spans="1:14" ht="15.75" thickBot="1" x14ac:dyDescent="0.3">
      <c r="A7" s="13" t="s">
        <v>7</v>
      </c>
      <c r="B7" s="14">
        <v>105</v>
      </c>
      <c r="C7" s="15">
        <v>60</v>
      </c>
      <c r="D7" s="3"/>
      <c r="E7" s="3"/>
      <c r="F7" s="3"/>
      <c r="G7" s="4"/>
    </row>
    <row r="8" spans="1:14" ht="15.75" thickBot="1" x14ac:dyDescent="0.3">
      <c r="A8" s="16"/>
      <c r="B8" s="17"/>
      <c r="C8" s="17"/>
      <c r="D8" s="3"/>
      <c r="E8" s="3"/>
      <c r="F8" s="3"/>
      <c r="G8" s="4"/>
    </row>
    <row r="9" spans="1:14" ht="15.75" thickBot="1" x14ac:dyDescent="0.3">
      <c r="A9" s="124" t="s">
        <v>8</v>
      </c>
      <c r="B9" s="5" t="s">
        <v>9</v>
      </c>
      <c r="C9" s="18">
        <v>0.28000000000000003</v>
      </c>
      <c r="D9" s="19" t="s">
        <v>10</v>
      </c>
      <c r="E9" s="6" t="s">
        <v>11</v>
      </c>
      <c r="F9" s="3"/>
      <c r="G9" s="4"/>
    </row>
    <row r="10" spans="1:14" x14ac:dyDescent="0.25">
      <c r="A10" s="7" t="s">
        <v>12</v>
      </c>
      <c r="B10" s="20">
        <v>0.39</v>
      </c>
      <c r="C10" s="21">
        <v>0.62</v>
      </c>
      <c r="D10" s="21">
        <v>0.4</v>
      </c>
      <c r="E10" s="22">
        <v>0.38</v>
      </c>
      <c r="F10" s="3"/>
      <c r="G10" s="4"/>
    </row>
    <row r="11" spans="1:14" x14ac:dyDescent="0.25">
      <c r="A11" s="10" t="s">
        <v>13</v>
      </c>
      <c r="B11" s="23">
        <v>135</v>
      </c>
      <c r="C11" s="24">
        <v>135</v>
      </c>
      <c r="D11" s="24">
        <v>70</v>
      </c>
      <c r="E11" s="25">
        <v>50</v>
      </c>
      <c r="F11" s="3"/>
      <c r="G11" s="4"/>
    </row>
    <row r="12" spans="1:14" ht="15.75" thickBot="1" x14ac:dyDescent="0.3">
      <c r="A12" s="13" t="s">
        <v>14</v>
      </c>
      <c r="B12" s="26" t="s">
        <v>15</v>
      </c>
      <c r="C12" s="27" t="s">
        <v>15</v>
      </c>
      <c r="D12" s="28">
        <v>40</v>
      </c>
      <c r="E12" s="29">
        <v>70</v>
      </c>
      <c r="F12" s="3"/>
      <c r="G12" s="4"/>
    </row>
    <row r="13" spans="1:14" ht="15.75" thickBot="1" x14ac:dyDescent="0.3">
      <c r="A13" s="2"/>
      <c r="B13" s="3"/>
      <c r="C13" s="3"/>
      <c r="D13" s="3"/>
      <c r="E13" s="3"/>
      <c r="F13" s="3"/>
      <c r="G13" s="4"/>
    </row>
    <row r="14" spans="1:14" ht="15.75" thickBot="1" x14ac:dyDescent="0.3">
      <c r="A14" s="145" t="s">
        <v>16</v>
      </c>
      <c r="B14" s="147" t="s">
        <v>17</v>
      </c>
      <c r="C14" s="148"/>
      <c r="D14" s="3"/>
      <c r="E14" s="3"/>
      <c r="F14" s="3"/>
      <c r="G14" s="4"/>
      <c r="K14" s="30"/>
      <c r="L14" s="30"/>
      <c r="M14" s="31"/>
      <c r="N14" s="32"/>
    </row>
    <row r="15" spans="1:14" ht="15.75" thickBot="1" x14ac:dyDescent="0.3">
      <c r="A15" s="146"/>
      <c r="B15" s="33" t="s">
        <v>9</v>
      </c>
      <c r="C15" s="34">
        <v>0.28000000000000003</v>
      </c>
      <c r="D15" s="3"/>
      <c r="E15" s="3"/>
      <c r="F15" s="3"/>
      <c r="G15" s="4"/>
      <c r="K15" s="30"/>
      <c r="L15" s="30"/>
      <c r="M15" s="31"/>
      <c r="N15" s="32"/>
    </row>
    <row r="16" spans="1:14" x14ac:dyDescent="0.25">
      <c r="A16" s="35" t="s">
        <v>18</v>
      </c>
      <c r="B16" s="36">
        <f>B10</f>
        <v>0.39</v>
      </c>
      <c r="C16" s="37">
        <f>C10</f>
        <v>0.62</v>
      </c>
      <c r="D16" s="130"/>
      <c r="E16" s="131"/>
      <c r="F16" s="131"/>
      <c r="G16" s="132"/>
      <c r="K16" s="30"/>
      <c r="L16" s="30"/>
      <c r="M16" s="31"/>
      <c r="N16" s="32"/>
    </row>
    <row r="17" spans="1:14" ht="15.75" thickBot="1" x14ac:dyDescent="0.3">
      <c r="A17" s="38" t="s">
        <v>19</v>
      </c>
      <c r="B17" s="39">
        <f>B11</f>
        <v>135</v>
      </c>
      <c r="C17" s="40">
        <f>C11</f>
        <v>135</v>
      </c>
      <c r="D17" s="149"/>
      <c r="E17" s="150"/>
      <c r="F17" s="150"/>
      <c r="G17" s="151"/>
      <c r="I17" s="127"/>
      <c r="K17" s="30"/>
      <c r="L17" s="30"/>
      <c r="M17" s="31"/>
      <c r="N17" s="32"/>
    </row>
    <row r="18" spans="1:14" ht="15.75" thickBot="1" x14ac:dyDescent="0.3">
      <c r="A18" s="125" t="s">
        <v>20</v>
      </c>
      <c r="B18" s="42">
        <f>+B16*B17</f>
        <v>52.65</v>
      </c>
      <c r="C18" s="43">
        <f>+C16*C17</f>
        <v>83.7</v>
      </c>
      <c r="D18" s="152"/>
      <c r="E18" s="153"/>
      <c r="F18" s="153"/>
      <c r="G18" s="154"/>
      <c r="K18" s="30"/>
      <c r="L18" s="30"/>
      <c r="M18" s="31"/>
      <c r="N18" s="32"/>
    </row>
    <row r="19" spans="1:14" ht="15.75" thickBot="1" x14ac:dyDescent="0.3">
      <c r="A19" s="2"/>
      <c r="B19" s="147" t="s">
        <v>21</v>
      </c>
      <c r="C19" s="148"/>
      <c r="D19" s="128"/>
      <c r="E19" s="128"/>
      <c r="F19" s="128"/>
      <c r="G19" s="129"/>
      <c r="K19" s="30"/>
      <c r="L19" s="30"/>
      <c r="M19" s="31"/>
      <c r="N19" s="32"/>
    </row>
    <row r="20" spans="1:14" x14ac:dyDescent="0.25">
      <c r="A20" s="35" t="s">
        <v>22</v>
      </c>
      <c r="B20" s="20">
        <f>D10</f>
        <v>0.4</v>
      </c>
      <c r="C20" s="37">
        <f>E10</f>
        <v>0.38</v>
      </c>
      <c r="D20" s="155"/>
      <c r="E20" s="156"/>
      <c r="F20" s="156"/>
      <c r="G20" s="157"/>
      <c r="K20" s="30"/>
      <c r="L20" s="30"/>
      <c r="M20" s="31"/>
      <c r="N20" s="32"/>
    </row>
    <row r="21" spans="1:14" ht="15.75" thickBot="1" x14ac:dyDescent="0.3">
      <c r="A21" s="38" t="s">
        <v>19</v>
      </c>
      <c r="B21" s="44">
        <f>D11</f>
        <v>70</v>
      </c>
      <c r="C21" s="45">
        <f>E11</f>
        <v>50</v>
      </c>
      <c r="D21" s="149"/>
      <c r="E21" s="150"/>
      <c r="F21" s="150"/>
      <c r="G21" s="151"/>
      <c r="K21" s="30"/>
      <c r="L21" s="30"/>
      <c r="M21" s="31"/>
      <c r="N21" s="32"/>
    </row>
    <row r="22" spans="1:14" ht="15.75" thickBot="1" x14ac:dyDescent="0.3">
      <c r="A22" s="41" t="s">
        <v>23</v>
      </c>
      <c r="B22" s="46">
        <f>+B20*B21</f>
        <v>28</v>
      </c>
      <c r="C22" s="47">
        <f>+C20*C21</f>
        <v>19</v>
      </c>
      <c r="D22" s="126">
        <f>+B22+C22</f>
        <v>47</v>
      </c>
      <c r="E22" s="158"/>
      <c r="F22" s="159"/>
      <c r="G22" s="160"/>
      <c r="K22" s="30"/>
      <c r="L22" s="30"/>
      <c r="M22" s="31"/>
      <c r="N22" s="32"/>
    </row>
    <row r="23" spans="1:14" ht="15.75" thickBot="1" x14ac:dyDescent="0.3">
      <c r="A23" s="38" t="s">
        <v>24</v>
      </c>
      <c r="B23" s="48">
        <v>40</v>
      </c>
      <c r="C23" s="49">
        <v>70</v>
      </c>
      <c r="D23" s="161"/>
      <c r="E23" s="162"/>
      <c r="F23" s="162"/>
      <c r="G23" s="163"/>
      <c r="K23" s="30"/>
      <c r="L23" s="30"/>
      <c r="M23" s="31"/>
      <c r="N23" s="32"/>
    </row>
    <row r="24" spans="1:14" ht="15.75" thickBot="1" x14ac:dyDescent="0.3">
      <c r="A24" s="41" t="s">
        <v>25</v>
      </c>
      <c r="B24" s="42">
        <f>+B23*B20</f>
        <v>16</v>
      </c>
      <c r="C24" s="47">
        <f>+C23*C20</f>
        <v>26.6</v>
      </c>
      <c r="D24" s="126">
        <f>+B24+C24</f>
        <v>42.6</v>
      </c>
      <c r="E24" s="139"/>
      <c r="F24" s="140"/>
      <c r="G24" s="141"/>
      <c r="K24" s="30"/>
      <c r="L24" s="30"/>
      <c r="M24" s="31"/>
      <c r="N24" s="32"/>
    </row>
    <row r="25" spans="1:14" ht="15.75" thickBot="1" x14ac:dyDescent="0.3">
      <c r="K25" s="30"/>
      <c r="L25" s="30"/>
      <c r="M25" s="31"/>
      <c r="N25" s="32"/>
    </row>
    <row r="26" spans="1:14" ht="15.75" thickBot="1" x14ac:dyDescent="0.3">
      <c r="B26" s="136" t="s">
        <v>26</v>
      </c>
      <c r="C26" s="137"/>
      <c r="D26" s="137"/>
      <c r="E26" s="137"/>
      <c r="F26" s="137"/>
      <c r="G26" s="137"/>
      <c r="H26" s="137"/>
      <c r="I26" s="137"/>
      <c r="J26" s="138"/>
      <c r="K26" s="32"/>
      <c r="L26" s="32"/>
      <c r="M26" s="32"/>
      <c r="N26" s="32"/>
    </row>
    <row r="27" spans="1:14" ht="15.75" thickBot="1" x14ac:dyDescent="0.3">
      <c r="B27" s="133" t="s">
        <v>27</v>
      </c>
      <c r="C27" s="134"/>
      <c r="D27" s="134"/>
      <c r="E27" s="135"/>
      <c r="G27" s="133" t="s">
        <v>28</v>
      </c>
      <c r="H27" s="134"/>
      <c r="I27" s="134"/>
      <c r="J27" s="135"/>
    </row>
    <row r="28" spans="1:14" ht="30.75" thickBot="1" x14ac:dyDescent="0.3">
      <c r="A28" s="50" t="s">
        <v>29</v>
      </c>
      <c r="B28" s="5" t="s">
        <v>30</v>
      </c>
      <c r="C28" s="51" t="s">
        <v>31</v>
      </c>
      <c r="D28" s="51" t="s">
        <v>32</v>
      </c>
      <c r="E28" s="6" t="s">
        <v>33</v>
      </c>
      <c r="G28" s="5" t="s">
        <v>30</v>
      </c>
      <c r="H28" s="51" t="s">
        <v>31</v>
      </c>
      <c r="I28" s="51" t="s">
        <v>32</v>
      </c>
      <c r="J28" s="6" t="s">
        <v>33</v>
      </c>
    </row>
    <row r="29" spans="1:14" x14ac:dyDescent="0.25">
      <c r="A29" s="52" t="s">
        <v>34</v>
      </c>
      <c r="B29" s="53"/>
      <c r="C29" s="54"/>
      <c r="D29" s="54"/>
      <c r="E29" s="55">
        <v>14.7</v>
      </c>
      <c r="F29" s="56"/>
      <c r="G29" s="53"/>
      <c r="H29" s="54"/>
      <c r="I29" s="54"/>
      <c r="J29" s="55">
        <v>14.7</v>
      </c>
    </row>
    <row r="30" spans="1:14" x14ac:dyDescent="0.25">
      <c r="A30" s="52" t="s">
        <v>35</v>
      </c>
      <c r="B30" s="57"/>
      <c r="C30" s="58"/>
      <c r="D30" s="58"/>
      <c r="E30" s="59">
        <v>11.5</v>
      </c>
      <c r="F30" s="56"/>
      <c r="G30" s="57"/>
      <c r="H30" s="58"/>
      <c r="I30" s="58"/>
      <c r="J30" s="59">
        <v>11.5</v>
      </c>
    </row>
    <row r="31" spans="1:14" x14ac:dyDescent="0.25">
      <c r="A31" s="52" t="s">
        <v>36</v>
      </c>
      <c r="B31" s="57"/>
      <c r="C31" s="58"/>
      <c r="D31" s="58">
        <v>15</v>
      </c>
      <c r="E31" s="59"/>
      <c r="F31" s="56"/>
      <c r="G31" s="57"/>
      <c r="H31" s="58"/>
      <c r="I31" s="58">
        <v>15</v>
      </c>
      <c r="J31" s="59"/>
    </row>
    <row r="32" spans="1:14" x14ac:dyDescent="0.25">
      <c r="A32" s="52" t="s">
        <v>37</v>
      </c>
      <c r="B32" s="57">
        <v>5</v>
      </c>
      <c r="C32" s="58">
        <v>5</v>
      </c>
      <c r="D32" s="58">
        <v>5</v>
      </c>
      <c r="E32" s="59">
        <v>5</v>
      </c>
      <c r="F32" s="56"/>
      <c r="G32" s="57">
        <v>5</v>
      </c>
      <c r="H32" s="58">
        <v>5</v>
      </c>
      <c r="I32" s="58">
        <v>5</v>
      </c>
      <c r="J32" s="59">
        <v>5</v>
      </c>
    </row>
    <row r="33" spans="1:15" x14ac:dyDescent="0.25">
      <c r="A33" s="52" t="s">
        <v>38</v>
      </c>
      <c r="B33" s="57">
        <v>12</v>
      </c>
      <c r="C33" s="58">
        <v>12</v>
      </c>
      <c r="D33" s="58"/>
      <c r="E33" s="59">
        <v>12</v>
      </c>
      <c r="F33" s="56"/>
      <c r="G33" s="57" t="s">
        <v>39</v>
      </c>
      <c r="H33" s="58" t="s">
        <v>39</v>
      </c>
      <c r="I33" s="58"/>
      <c r="J33" s="59" t="s">
        <v>39</v>
      </c>
    </row>
    <row r="34" spans="1:15" x14ac:dyDescent="0.25">
      <c r="A34" s="52" t="s">
        <v>40</v>
      </c>
      <c r="B34" s="57">
        <v>18</v>
      </c>
      <c r="C34" s="58">
        <v>18</v>
      </c>
      <c r="D34" s="58">
        <v>18</v>
      </c>
      <c r="E34" s="59">
        <v>18</v>
      </c>
      <c r="F34" s="56"/>
      <c r="G34" s="57">
        <v>18</v>
      </c>
      <c r="H34" s="58">
        <v>18</v>
      </c>
      <c r="I34" s="58">
        <v>18</v>
      </c>
      <c r="J34" s="59">
        <v>18</v>
      </c>
    </row>
    <row r="35" spans="1:15" x14ac:dyDescent="0.25">
      <c r="A35" s="52" t="s">
        <v>41</v>
      </c>
      <c r="B35" s="57">
        <v>7.5</v>
      </c>
      <c r="C35" s="58">
        <v>7.5</v>
      </c>
      <c r="D35" s="58">
        <v>7.5</v>
      </c>
      <c r="E35" s="59">
        <v>7.5</v>
      </c>
      <c r="F35" s="56"/>
      <c r="G35" s="57">
        <v>7.5</v>
      </c>
      <c r="H35" s="58">
        <v>7.5</v>
      </c>
      <c r="I35" s="58">
        <v>7.5</v>
      </c>
      <c r="J35" s="59">
        <v>7.5</v>
      </c>
    </row>
    <row r="36" spans="1:15" ht="15.75" thickBot="1" x14ac:dyDescent="0.3">
      <c r="A36" s="52" t="s">
        <v>42</v>
      </c>
      <c r="B36" s="57">
        <v>7.5</v>
      </c>
      <c r="C36" s="58">
        <v>7.5</v>
      </c>
      <c r="D36" s="58">
        <v>7.5</v>
      </c>
      <c r="E36" s="59">
        <v>7.5</v>
      </c>
      <c r="F36" s="56"/>
      <c r="G36" s="57">
        <v>7.5</v>
      </c>
      <c r="H36" s="58">
        <v>7.5</v>
      </c>
      <c r="I36" s="58">
        <v>7.5</v>
      </c>
      <c r="J36" s="59">
        <v>7.5</v>
      </c>
    </row>
    <row r="37" spans="1:15" ht="15.75" thickBot="1" x14ac:dyDescent="0.3">
      <c r="A37" s="52" t="s">
        <v>43</v>
      </c>
      <c r="B37" s="60">
        <v>26.4</v>
      </c>
      <c r="C37" s="61">
        <v>26.4</v>
      </c>
      <c r="D37" s="61">
        <v>26.4</v>
      </c>
      <c r="E37" s="62">
        <v>26.4</v>
      </c>
      <c r="F37" s="63"/>
      <c r="G37" s="60">
        <v>26.4</v>
      </c>
      <c r="H37" s="61">
        <v>26.4</v>
      </c>
      <c r="I37" s="61">
        <v>26.4</v>
      </c>
      <c r="J37" s="62">
        <v>26.4</v>
      </c>
      <c r="O37" s="64"/>
    </row>
    <row r="38" spans="1:15" ht="15.75" thickBot="1" x14ac:dyDescent="0.3">
      <c r="A38" s="65" t="s">
        <v>44</v>
      </c>
      <c r="B38" s="66">
        <f>SUM(B29:B37)</f>
        <v>76.400000000000006</v>
      </c>
      <c r="C38" s="67">
        <f>SUM(C29:C37)</f>
        <v>76.400000000000006</v>
      </c>
      <c r="D38" s="67">
        <f>SUM(D29:D37)</f>
        <v>79.400000000000006</v>
      </c>
      <c r="E38" s="68">
        <f>SUM(E29:E37)</f>
        <v>102.6</v>
      </c>
      <c r="F38" s="69"/>
      <c r="G38" s="66">
        <f>SUM(G29:G37)</f>
        <v>64.400000000000006</v>
      </c>
      <c r="H38" s="67">
        <f>SUM(H29:H37)</f>
        <v>64.400000000000006</v>
      </c>
      <c r="I38" s="67">
        <f>SUM(I29:I37)</f>
        <v>79.400000000000006</v>
      </c>
      <c r="J38" s="68">
        <f>SUM(J29:J37)</f>
        <v>90.6</v>
      </c>
    </row>
    <row r="39" spans="1:15" ht="9" customHeight="1" thickBot="1" x14ac:dyDescent="0.3">
      <c r="A39" s="52"/>
      <c r="B39" s="70"/>
      <c r="C39" s="70"/>
      <c r="D39" s="70"/>
      <c r="E39" s="70"/>
      <c r="F39" s="70"/>
      <c r="G39" s="70"/>
      <c r="H39" s="70"/>
      <c r="I39" s="70"/>
      <c r="J39" s="70"/>
      <c r="O39" s="64"/>
    </row>
    <row r="40" spans="1:15" ht="15" customHeight="1" x14ac:dyDescent="0.25">
      <c r="A40" s="71" t="s">
        <v>45</v>
      </c>
      <c r="B40" s="72">
        <f>$B$18</f>
        <v>52.65</v>
      </c>
      <c r="C40" s="73">
        <f>$B$18</f>
        <v>52.65</v>
      </c>
      <c r="D40" s="73">
        <f>$B$18</f>
        <v>52.65</v>
      </c>
      <c r="E40" s="74">
        <f>$B$18</f>
        <v>52.65</v>
      </c>
      <c r="F40" s="70"/>
      <c r="G40" s="72">
        <f>$C$18</f>
        <v>83.7</v>
      </c>
      <c r="H40" s="73">
        <f>$C$18</f>
        <v>83.7</v>
      </c>
      <c r="I40" s="73">
        <f>$C$18</f>
        <v>83.7</v>
      </c>
      <c r="J40" s="74">
        <f>$C$18</f>
        <v>83.7</v>
      </c>
    </row>
    <row r="41" spans="1:15" ht="15.75" customHeight="1" thickBot="1" x14ac:dyDescent="0.3">
      <c r="A41" s="75" t="s">
        <v>46</v>
      </c>
      <c r="B41" s="76">
        <f>$D$22</f>
        <v>47</v>
      </c>
      <c r="C41" s="77">
        <v>65.7</v>
      </c>
      <c r="D41" s="77">
        <v>65.7</v>
      </c>
      <c r="E41" s="78">
        <v>65.7</v>
      </c>
      <c r="F41" s="70"/>
      <c r="G41" s="76">
        <v>65.7</v>
      </c>
      <c r="H41" s="77">
        <v>65.7</v>
      </c>
      <c r="I41" s="77">
        <v>65.7</v>
      </c>
      <c r="J41" s="78">
        <v>65.7</v>
      </c>
    </row>
    <row r="42" spans="1:15" ht="15" customHeight="1" x14ac:dyDescent="0.25">
      <c r="A42" s="71" t="s">
        <v>47</v>
      </c>
      <c r="B42" s="76">
        <v>35</v>
      </c>
      <c r="C42" s="77">
        <v>35</v>
      </c>
      <c r="D42" s="77">
        <v>35</v>
      </c>
      <c r="E42" s="78">
        <v>35</v>
      </c>
      <c r="F42" s="70"/>
      <c r="G42" s="76">
        <v>35</v>
      </c>
      <c r="H42" s="77">
        <v>35</v>
      </c>
      <c r="I42" s="77">
        <v>35</v>
      </c>
      <c r="J42" s="78">
        <v>35</v>
      </c>
    </row>
    <row r="43" spans="1:15" ht="15.75" customHeight="1" thickBot="1" x14ac:dyDescent="0.3">
      <c r="A43" s="79" t="s">
        <v>48</v>
      </c>
      <c r="B43" s="80">
        <v>75</v>
      </c>
      <c r="C43" s="81">
        <v>75</v>
      </c>
      <c r="D43" s="81">
        <v>75</v>
      </c>
      <c r="E43" s="82">
        <v>75</v>
      </c>
      <c r="F43" s="83"/>
      <c r="G43" s="80">
        <v>75</v>
      </c>
      <c r="H43" s="81">
        <v>75</v>
      </c>
      <c r="I43" s="81">
        <v>75</v>
      </c>
      <c r="J43" s="82">
        <v>75</v>
      </c>
    </row>
    <row r="44" spans="1:15" ht="15.75" thickBot="1" x14ac:dyDescent="0.3">
      <c r="A44" s="84" t="s">
        <v>49</v>
      </c>
      <c r="B44" s="85">
        <f>SUM(B40:B43)</f>
        <v>209.65</v>
      </c>
      <c r="C44" s="86">
        <f>SUM(C40:C43)</f>
        <v>228.35</v>
      </c>
      <c r="D44" s="86">
        <f>SUM(D40:D43)</f>
        <v>228.35</v>
      </c>
      <c r="E44" s="87">
        <f>SUM(E40:E43)</f>
        <v>228.35</v>
      </c>
      <c r="F44" s="69"/>
      <c r="G44" s="85">
        <f>SUM(G40:G43)</f>
        <v>259.39999999999998</v>
      </c>
      <c r="H44" s="86">
        <f>SUM(H40:H43)</f>
        <v>259.39999999999998</v>
      </c>
      <c r="I44" s="86">
        <f>SUM(I40:I43)</f>
        <v>259.39999999999998</v>
      </c>
      <c r="J44" s="87">
        <f>SUM(J40:J43)</f>
        <v>259.39999999999998</v>
      </c>
    </row>
    <row r="45" spans="1:15" ht="9" customHeight="1" thickBot="1" x14ac:dyDescent="0.3">
      <c r="A45" s="52"/>
      <c r="B45" s="56"/>
      <c r="C45" s="56"/>
      <c r="D45" s="56"/>
      <c r="E45" s="56"/>
      <c r="F45" s="56"/>
      <c r="G45" s="56"/>
      <c r="H45" s="56"/>
      <c r="I45" s="56"/>
      <c r="J45" s="56"/>
    </row>
    <row r="46" spans="1:15" ht="15.75" thickBot="1" x14ac:dyDescent="0.3">
      <c r="A46" s="65" t="s">
        <v>50</v>
      </c>
      <c r="B46" s="88">
        <f>$B$5</f>
        <v>175</v>
      </c>
      <c r="C46" s="89">
        <f>$B$5</f>
        <v>175</v>
      </c>
      <c r="D46" s="89">
        <f>$B$5</f>
        <v>175</v>
      </c>
      <c r="E46" s="90">
        <f>$B$5</f>
        <v>175</v>
      </c>
      <c r="F46" s="91"/>
      <c r="G46" s="88">
        <f>$B$5</f>
        <v>175</v>
      </c>
      <c r="H46" s="89">
        <f>$B$5</f>
        <v>175</v>
      </c>
      <c r="I46" s="89">
        <f>$B$5</f>
        <v>175</v>
      </c>
      <c r="J46" s="90">
        <f>$B$5</f>
        <v>175</v>
      </c>
    </row>
    <row r="47" spans="1:15" ht="9" customHeight="1" thickBot="1" x14ac:dyDescent="0.3">
      <c r="F47" s="56"/>
    </row>
    <row r="48" spans="1:15" ht="16.5" thickBot="1" x14ac:dyDescent="0.3">
      <c r="A48" s="92" t="s">
        <v>51</v>
      </c>
      <c r="B48" s="93">
        <f>+B38+B44+B46</f>
        <v>461.05</v>
      </c>
      <c r="C48" s="94">
        <f>+C38+C44+C46</f>
        <v>479.75</v>
      </c>
      <c r="D48" s="94">
        <f>+D38+D44+D46</f>
        <v>482.75</v>
      </c>
      <c r="E48" s="95">
        <f>+E38+E44+E46</f>
        <v>505.95</v>
      </c>
      <c r="F48" s="96"/>
      <c r="G48" s="93">
        <f>+G38+G44+G46</f>
        <v>498.79999999999995</v>
      </c>
      <c r="H48" s="94">
        <f>+H38+H44+H46</f>
        <v>498.79999999999995</v>
      </c>
      <c r="I48" s="94">
        <f>+I38+I44+I46</f>
        <v>513.79999999999995</v>
      </c>
      <c r="J48" s="95">
        <f>+J38+J44+J46</f>
        <v>525</v>
      </c>
    </row>
    <row r="49" spans="1:10" ht="15.75" x14ac:dyDescent="0.25">
      <c r="A49" s="97" t="s">
        <v>52</v>
      </c>
      <c r="B49" s="98">
        <f>B48-$E$48</f>
        <v>-44.899999999999977</v>
      </c>
      <c r="C49" s="99">
        <f>C48-$E$48</f>
        <v>-26.199999999999989</v>
      </c>
      <c r="D49" s="99">
        <f>D48-$E$48</f>
        <v>-23.199999999999989</v>
      </c>
      <c r="E49" s="100" t="s">
        <v>15</v>
      </c>
      <c r="F49" s="96"/>
      <c r="G49" s="98">
        <f>G48-$J$48</f>
        <v>-26.200000000000045</v>
      </c>
      <c r="H49" s="99">
        <f>H48-$J$48</f>
        <v>-26.200000000000045</v>
      </c>
      <c r="I49" s="99">
        <f>I48-$J$48</f>
        <v>-11.200000000000045</v>
      </c>
      <c r="J49" s="101" t="s">
        <v>15</v>
      </c>
    </row>
    <row r="50" spans="1:10" ht="16.5" thickBot="1" x14ac:dyDescent="0.3">
      <c r="A50" s="102" t="s">
        <v>53</v>
      </c>
      <c r="B50" s="103">
        <f>B49/$E$51</f>
        <v>-15.973910465461007</v>
      </c>
      <c r="C50" s="104">
        <f>C49/$E$51</f>
        <v>-9.3210791580195647</v>
      </c>
      <c r="D50" s="104">
        <f>D49/$E$51</f>
        <v>-8.2537800177883156</v>
      </c>
      <c r="E50" s="105" t="s">
        <v>15</v>
      </c>
      <c r="F50" s="96"/>
      <c r="G50" s="103">
        <f>G49/$J$51</f>
        <v>-8.9828571428571582</v>
      </c>
      <c r="H50" s="104">
        <f>H49/$J$51</f>
        <v>-8.9828571428571582</v>
      </c>
      <c r="I50" s="104">
        <f>I49/$J$51</f>
        <v>-3.8400000000000158</v>
      </c>
      <c r="J50" s="105" t="s">
        <v>15</v>
      </c>
    </row>
    <row r="51" spans="1:10" ht="16.5" thickBot="1" x14ac:dyDescent="0.3">
      <c r="A51" s="106" t="s">
        <v>54</v>
      </c>
      <c r="B51" s="107">
        <f>B48/$B$4</f>
        <v>2.5613888888888892</v>
      </c>
      <c r="C51" s="108">
        <f>C48/$B$4</f>
        <v>2.6652777777777779</v>
      </c>
      <c r="D51" s="108">
        <f>D48/$B$4</f>
        <v>2.6819444444444445</v>
      </c>
      <c r="E51" s="109">
        <f>E48/$B$4</f>
        <v>2.8108333333333331</v>
      </c>
      <c r="F51" s="96"/>
      <c r="G51" s="110">
        <f>G48/$B$4</f>
        <v>2.7711111111111109</v>
      </c>
      <c r="H51" s="111">
        <f>H48/$B$4</f>
        <v>2.7711111111111109</v>
      </c>
      <c r="I51" s="111">
        <f>I48/$B$4</f>
        <v>2.8544444444444443</v>
      </c>
      <c r="J51" s="112">
        <f>J48/$B$4</f>
        <v>2.9166666666666665</v>
      </c>
    </row>
    <row r="52" spans="1:10" x14ac:dyDescent="0.25">
      <c r="A52" s="52" t="s">
        <v>55</v>
      </c>
    </row>
    <row r="53" spans="1:10" x14ac:dyDescent="0.25">
      <c r="A53" s="52" t="s">
        <v>56</v>
      </c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15.75" thickBot="1" x14ac:dyDescent="0.3">
      <c r="A54" s="52" t="s">
        <v>57</v>
      </c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5.75" thickBot="1" x14ac:dyDescent="0.3">
      <c r="B55" s="136" t="s">
        <v>58</v>
      </c>
      <c r="C55" s="137"/>
      <c r="D55" s="137"/>
      <c r="E55" s="137"/>
      <c r="F55" s="137"/>
      <c r="G55" s="137"/>
      <c r="H55" s="137"/>
      <c r="I55" s="137"/>
      <c r="J55" s="138"/>
    </row>
    <row r="56" spans="1:10" ht="15.75" thickBot="1" x14ac:dyDescent="0.3">
      <c r="B56" s="133" t="s">
        <v>27</v>
      </c>
      <c r="C56" s="134"/>
      <c r="D56" s="134"/>
      <c r="E56" s="135"/>
      <c r="G56" s="133" t="s">
        <v>28</v>
      </c>
      <c r="H56" s="134"/>
      <c r="I56" s="134"/>
      <c r="J56" s="135"/>
    </row>
    <row r="57" spans="1:10" ht="30.75" thickBot="1" x14ac:dyDescent="0.3">
      <c r="A57" s="50" t="s">
        <v>29</v>
      </c>
      <c r="B57" s="5" t="s">
        <v>30</v>
      </c>
      <c r="C57" s="51" t="s">
        <v>31</v>
      </c>
      <c r="D57" s="51" t="s">
        <v>32</v>
      </c>
      <c r="E57" s="6" t="s">
        <v>33</v>
      </c>
      <c r="G57" s="5" t="s">
        <v>30</v>
      </c>
      <c r="H57" s="51" t="s">
        <v>31</v>
      </c>
      <c r="I57" s="51" t="s">
        <v>32</v>
      </c>
      <c r="J57" s="6" t="s">
        <v>33</v>
      </c>
    </row>
    <row r="58" spans="1:10" x14ac:dyDescent="0.25">
      <c r="A58" s="52" t="s">
        <v>34</v>
      </c>
      <c r="B58" s="53"/>
      <c r="C58" s="54"/>
      <c r="D58" s="54"/>
      <c r="E58" s="55">
        <v>14.7</v>
      </c>
      <c r="F58" s="56"/>
      <c r="G58" s="53"/>
      <c r="H58" s="54"/>
      <c r="I58" s="54"/>
      <c r="J58" s="55">
        <v>14.7</v>
      </c>
    </row>
    <row r="59" spans="1:10" x14ac:dyDescent="0.25">
      <c r="A59" s="52" t="s">
        <v>35</v>
      </c>
      <c r="B59" s="57"/>
      <c r="C59" s="58"/>
      <c r="D59" s="58"/>
      <c r="E59" s="59">
        <v>11.5</v>
      </c>
      <c r="F59" s="56"/>
      <c r="G59" s="57"/>
      <c r="H59" s="58"/>
      <c r="I59" s="58"/>
      <c r="J59" s="59">
        <v>11.5</v>
      </c>
    </row>
    <row r="60" spans="1:10" x14ac:dyDescent="0.25">
      <c r="A60" s="52" t="s">
        <v>36</v>
      </c>
      <c r="B60" s="57"/>
      <c r="C60" s="58"/>
      <c r="D60" s="58">
        <v>15</v>
      </c>
      <c r="E60" s="59"/>
      <c r="F60" s="56"/>
      <c r="G60" s="57"/>
      <c r="H60" s="58"/>
      <c r="I60" s="58">
        <v>15</v>
      </c>
      <c r="J60" s="59"/>
    </row>
    <row r="61" spans="1:10" x14ac:dyDescent="0.25">
      <c r="A61" s="52" t="s">
        <v>37</v>
      </c>
      <c r="B61" s="57">
        <v>5</v>
      </c>
      <c r="C61" s="58">
        <v>5</v>
      </c>
      <c r="D61" s="58">
        <v>5</v>
      </c>
      <c r="E61" s="59">
        <v>5</v>
      </c>
      <c r="F61" s="56"/>
      <c r="G61" s="57">
        <v>5</v>
      </c>
      <c r="H61" s="58">
        <v>5</v>
      </c>
      <c r="I61" s="58">
        <v>5</v>
      </c>
      <c r="J61" s="59">
        <v>5</v>
      </c>
    </row>
    <row r="62" spans="1:10" x14ac:dyDescent="0.25">
      <c r="A62" s="52" t="s">
        <v>40</v>
      </c>
      <c r="B62" s="57">
        <v>18</v>
      </c>
      <c r="C62" s="58">
        <v>18</v>
      </c>
      <c r="D62" s="58">
        <v>18</v>
      </c>
      <c r="E62" s="59">
        <v>18</v>
      </c>
      <c r="F62" s="56"/>
      <c r="G62" s="57">
        <v>18</v>
      </c>
      <c r="H62" s="58">
        <v>18</v>
      </c>
      <c r="I62" s="58">
        <v>18</v>
      </c>
      <c r="J62" s="59">
        <v>18</v>
      </c>
    </row>
    <row r="63" spans="1:10" x14ac:dyDescent="0.25">
      <c r="A63" s="52" t="s">
        <v>41</v>
      </c>
      <c r="B63" s="57">
        <v>7.5</v>
      </c>
      <c r="C63" s="58">
        <v>7.5</v>
      </c>
      <c r="D63" s="58">
        <v>7.5</v>
      </c>
      <c r="E63" s="59">
        <v>7.5</v>
      </c>
      <c r="F63" s="56"/>
      <c r="G63" s="57">
        <v>7.5</v>
      </c>
      <c r="H63" s="58">
        <v>7.5</v>
      </c>
      <c r="I63" s="58">
        <v>7.5</v>
      </c>
      <c r="J63" s="59">
        <v>7.5</v>
      </c>
    </row>
    <row r="64" spans="1:10" x14ac:dyDescent="0.25">
      <c r="A64" s="52" t="s">
        <v>42</v>
      </c>
      <c r="B64" s="57">
        <v>7.5</v>
      </c>
      <c r="C64" s="58">
        <v>7.5</v>
      </c>
      <c r="D64" s="58">
        <v>7.5</v>
      </c>
      <c r="E64" s="59">
        <v>7.5</v>
      </c>
      <c r="F64" s="56"/>
      <c r="G64" s="57">
        <v>7.5</v>
      </c>
      <c r="H64" s="58">
        <v>7.5</v>
      </c>
      <c r="I64" s="58">
        <v>7.5</v>
      </c>
      <c r="J64" s="59">
        <v>7.5</v>
      </c>
    </row>
    <row r="65" spans="1:10" ht="15.75" thickBot="1" x14ac:dyDescent="0.3">
      <c r="A65" s="52" t="s">
        <v>43</v>
      </c>
      <c r="B65" s="57">
        <v>26.1</v>
      </c>
      <c r="C65" s="58">
        <v>26.1</v>
      </c>
      <c r="D65" s="58">
        <v>26.1</v>
      </c>
      <c r="E65" s="59">
        <v>26.1</v>
      </c>
      <c r="F65" s="56"/>
      <c r="G65" s="57">
        <v>26.1</v>
      </c>
      <c r="H65" s="58">
        <v>26.1</v>
      </c>
      <c r="I65" s="58">
        <v>26.1</v>
      </c>
      <c r="J65" s="59">
        <v>26.1</v>
      </c>
    </row>
    <row r="66" spans="1:10" ht="15.75" thickBot="1" x14ac:dyDescent="0.3">
      <c r="A66" s="84" t="s">
        <v>59</v>
      </c>
      <c r="B66" s="66">
        <f>SUM(B58:B65)</f>
        <v>64.099999999999994</v>
      </c>
      <c r="C66" s="67">
        <f>SUM(C58:C65)</f>
        <v>64.099999999999994</v>
      </c>
      <c r="D66" s="67">
        <f>SUM(D58:D65)</f>
        <v>79.099999999999994</v>
      </c>
      <c r="E66" s="68">
        <f>SUM(E58:E65)</f>
        <v>90.300000000000011</v>
      </c>
      <c r="F66" s="69"/>
      <c r="G66" s="66">
        <f>SUM(G58:G65)</f>
        <v>64.099999999999994</v>
      </c>
      <c r="H66" s="67">
        <f>SUM(H58:H65)</f>
        <v>64.099999999999994</v>
      </c>
      <c r="I66" s="67">
        <f>SUM(I58:I65)</f>
        <v>79.099999999999994</v>
      </c>
      <c r="J66" s="68">
        <f>SUM(J58:J65)</f>
        <v>90.300000000000011</v>
      </c>
    </row>
    <row r="67" spans="1:10" ht="9" customHeight="1" thickBot="1" x14ac:dyDescent="0.3"/>
    <row r="68" spans="1:10" ht="15" customHeight="1" x14ac:dyDescent="0.25">
      <c r="A68" s="113" t="s">
        <v>46</v>
      </c>
      <c r="B68" s="114">
        <f>$D$24</f>
        <v>42.6</v>
      </c>
      <c r="C68" s="73">
        <f>$D$24</f>
        <v>42.6</v>
      </c>
      <c r="D68" s="73">
        <f>$D$24</f>
        <v>42.6</v>
      </c>
      <c r="E68" s="74">
        <f>$D$24</f>
        <v>42.6</v>
      </c>
      <c r="F68" s="70"/>
      <c r="G68" s="72">
        <f>$D$24</f>
        <v>42.6</v>
      </c>
      <c r="H68" s="73">
        <f>$D$24</f>
        <v>42.6</v>
      </c>
      <c r="I68" s="73">
        <f>$D$24</f>
        <v>42.6</v>
      </c>
      <c r="J68" s="74">
        <f>$D$24</f>
        <v>42.6</v>
      </c>
    </row>
    <row r="69" spans="1:10" ht="15" customHeight="1" x14ac:dyDescent="0.25">
      <c r="A69" s="115" t="s">
        <v>47</v>
      </c>
      <c r="B69" s="116">
        <f>$C$6</f>
        <v>25</v>
      </c>
      <c r="C69" s="77">
        <f>$C$6</f>
        <v>25</v>
      </c>
      <c r="D69" s="77">
        <f>$C$6</f>
        <v>25</v>
      </c>
      <c r="E69" s="78">
        <f>$C$6</f>
        <v>25</v>
      </c>
      <c r="F69" s="70"/>
      <c r="G69" s="76">
        <f>$C$6</f>
        <v>25</v>
      </c>
      <c r="H69" s="77">
        <f>$C$6</f>
        <v>25</v>
      </c>
      <c r="I69" s="77">
        <f>$C$6</f>
        <v>25</v>
      </c>
      <c r="J69" s="78">
        <f>$C$6</f>
        <v>25</v>
      </c>
    </row>
    <row r="70" spans="1:10" ht="15.75" customHeight="1" thickBot="1" x14ac:dyDescent="0.3">
      <c r="A70" s="117" t="s">
        <v>48</v>
      </c>
      <c r="B70" s="118">
        <f>$C$7</f>
        <v>60</v>
      </c>
      <c r="C70" s="81">
        <f>$C$7</f>
        <v>60</v>
      </c>
      <c r="D70" s="81">
        <f>$C$7</f>
        <v>60</v>
      </c>
      <c r="E70" s="82">
        <f>$C$7</f>
        <v>60</v>
      </c>
      <c r="F70" s="83"/>
      <c r="G70" s="80">
        <f>$C$7</f>
        <v>60</v>
      </c>
      <c r="H70" s="81">
        <f>$C$7</f>
        <v>60</v>
      </c>
      <c r="I70" s="81">
        <f>$C$7</f>
        <v>60</v>
      </c>
      <c r="J70" s="82">
        <f>$C$7</f>
        <v>60</v>
      </c>
    </row>
    <row r="71" spans="1:10" ht="15.75" thickBot="1" x14ac:dyDescent="0.3">
      <c r="A71" s="119" t="s">
        <v>60</v>
      </c>
      <c r="B71" s="66">
        <f>SUM(B68:B70)</f>
        <v>127.6</v>
      </c>
      <c r="C71" s="67">
        <f>SUM(C68:C70)</f>
        <v>127.6</v>
      </c>
      <c r="D71" s="67">
        <f>SUM(D68:D70)</f>
        <v>127.6</v>
      </c>
      <c r="E71" s="68">
        <f>SUM(E68:E70)</f>
        <v>127.6</v>
      </c>
      <c r="F71" s="69"/>
      <c r="G71" s="66">
        <f>SUM(G68:G70)</f>
        <v>127.6</v>
      </c>
      <c r="H71" s="67">
        <f>SUM(H68:H70)</f>
        <v>127.6</v>
      </c>
      <c r="I71" s="67">
        <f>SUM(I68:I70)</f>
        <v>127.6</v>
      </c>
      <c r="J71" s="68">
        <f>SUM(J68:J70)</f>
        <v>127.6</v>
      </c>
    </row>
    <row r="72" spans="1:10" ht="9" customHeight="1" thickBot="1" x14ac:dyDescent="0.3">
      <c r="A72" s="52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5.75" thickBot="1" x14ac:dyDescent="0.3">
      <c r="A73" s="65" t="s">
        <v>61</v>
      </c>
      <c r="B73" s="88">
        <f>$C$5</f>
        <v>175</v>
      </c>
      <c r="C73" s="89">
        <f>$C$5</f>
        <v>175</v>
      </c>
      <c r="D73" s="89">
        <f>$C$5</f>
        <v>175</v>
      </c>
      <c r="E73" s="90">
        <f>$C$5</f>
        <v>175</v>
      </c>
      <c r="F73" s="91"/>
      <c r="G73" s="88">
        <f>$C$5</f>
        <v>175</v>
      </c>
      <c r="H73" s="89">
        <f>$C$5</f>
        <v>175</v>
      </c>
      <c r="I73" s="89">
        <f>$C$5</f>
        <v>175</v>
      </c>
      <c r="J73" s="90">
        <f>$C$5</f>
        <v>175</v>
      </c>
    </row>
    <row r="74" spans="1:10" ht="9" customHeight="1" thickBot="1" x14ac:dyDescent="0.3">
      <c r="F74" s="56"/>
    </row>
    <row r="75" spans="1:10" ht="16.5" thickBot="1" x14ac:dyDescent="0.3">
      <c r="A75" s="92" t="s">
        <v>62</v>
      </c>
      <c r="B75" s="93">
        <f>+B66+B71+B73</f>
        <v>366.7</v>
      </c>
      <c r="C75" s="94">
        <f>+C66+C71+C73</f>
        <v>366.7</v>
      </c>
      <c r="D75" s="94">
        <f>+D66+D71+D73</f>
        <v>381.7</v>
      </c>
      <c r="E75" s="95">
        <f>+E66+E71+E73</f>
        <v>392.9</v>
      </c>
      <c r="F75" s="56"/>
      <c r="G75" s="93">
        <f>+G66+G71+G73</f>
        <v>366.7</v>
      </c>
      <c r="H75" s="94">
        <f>+H66+H71+H73</f>
        <v>366.7</v>
      </c>
      <c r="I75" s="94">
        <f>+I66+I71+I73</f>
        <v>381.7</v>
      </c>
      <c r="J75" s="95">
        <f>+J66+J71+J73</f>
        <v>392.9</v>
      </c>
    </row>
    <row r="76" spans="1:10" ht="15.75" x14ac:dyDescent="0.25">
      <c r="A76" s="97" t="s">
        <v>52</v>
      </c>
      <c r="B76" s="98">
        <f>B75-$E$75</f>
        <v>-26.199999999999989</v>
      </c>
      <c r="C76" s="99">
        <f>C75-$E$75</f>
        <v>-26.199999999999989</v>
      </c>
      <c r="D76" s="99">
        <f>D75-$E$75</f>
        <v>-11.199999999999989</v>
      </c>
      <c r="E76" s="100" t="s">
        <v>15</v>
      </c>
      <c r="F76" s="56"/>
      <c r="G76" s="98">
        <f>G75-$J$75</f>
        <v>-26.199999999999989</v>
      </c>
      <c r="H76" s="99">
        <f>H75-$J$75</f>
        <v>-26.199999999999989</v>
      </c>
      <c r="I76" s="99">
        <f>I75-$J$75</f>
        <v>-11.199999999999989</v>
      </c>
      <c r="J76" s="100" t="s">
        <v>15</v>
      </c>
    </row>
    <row r="77" spans="1:10" ht="16.5" thickBot="1" x14ac:dyDescent="0.3">
      <c r="A77" s="102" t="s">
        <v>53</v>
      </c>
      <c r="B77" s="103">
        <f>B76/$E$78</f>
        <v>-3.33418172562993</v>
      </c>
      <c r="C77" s="104">
        <f>C76/$E$78</f>
        <v>-3.33418172562993</v>
      </c>
      <c r="D77" s="104">
        <f>D76/$E$78</f>
        <v>-1.4252990582845495</v>
      </c>
      <c r="E77" s="105" t="s">
        <v>15</v>
      </c>
      <c r="F77" s="56"/>
      <c r="G77" s="103">
        <f>G76/$J$78</f>
        <v>-3.33418172562993</v>
      </c>
      <c r="H77" s="104">
        <f>H76/$J$78</f>
        <v>-3.33418172562993</v>
      </c>
      <c r="I77" s="104">
        <f>I76/$J$78</f>
        <v>-1.4252990582845495</v>
      </c>
      <c r="J77" s="105" t="s">
        <v>15</v>
      </c>
    </row>
    <row r="78" spans="1:10" ht="16.5" thickBot="1" x14ac:dyDescent="0.3">
      <c r="A78" s="120" t="s">
        <v>54</v>
      </c>
      <c r="B78" s="121">
        <f>+B75/$C$4</f>
        <v>7.3339999999999996</v>
      </c>
      <c r="C78" s="122">
        <f>+C75/$C$4</f>
        <v>7.3339999999999996</v>
      </c>
      <c r="D78" s="122">
        <f>+D75/$C$4</f>
        <v>7.6339999999999995</v>
      </c>
      <c r="E78" s="123">
        <f>+E75/$C$4</f>
        <v>7.8579999999999997</v>
      </c>
      <c r="F78" s="56"/>
      <c r="G78" s="121">
        <f>+G75/$C$4</f>
        <v>7.3339999999999996</v>
      </c>
      <c r="H78" s="122">
        <f>+H75/$C$4</f>
        <v>7.3339999999999996</v>
      </c>
      <c r="I78" s="122">
        <f>+I75/$C$4</f>
        <v>7.6339999999999995</v>
      </c>
      <c r="J78" s="123">
        <f>+J75/$C$4</f>
        <v>7.8579999999999997</v>
      </c>
    </row>
    <row r="79" spans="1:10" x14ac:dyDescent="0.25">
      <c r="A79" s="52" t="s">
        <v>55</v>
      </c>
      <c r="F79" s="56"/>
    </row>
    <row r="80" spans="1:10" x14ac:dyDescent="0.25">
      <c r="A80" s="52" t="s">
        <v>56</v>
      </c>
      <c r="F80" s="56"/>
    </row>
    <row r="81" spans="1:6" x14ac:dyDescent="0.25">
      <c r="A81" s="52" t="s">
        <v>57</v>
      </c>
      <c r="F81" s="56"/>
    </row>
  </sheetData>
  <mergeCells count="17">
    <mergeCell ref="E24:G24"/>
    <mergeCell ref="A1:G1"/>
    <mergeCell ref="A14:A15"/>
    <mergeCell ref="B14:C14"/>
    <mergeCell ref="D17:G17"/>
    <mergeCell ref="D18:G18"/>
    <mergeCell ref="B19:C19"/>
    <mergeCell ref="D20:G20"/>
    <mergeCell ref="D21:G21"/>
    <mergeCell ref="E22:G22"/>
    <mergeCell ref="D23:G23"/>
    <mergeCell ref="B56:E56"/>
    <mergeCell ref="G56:J56"/>
    <mergeCell ref="B26:J26"/>
    <mergeCell ref="B27:E27"/>
    <mergeCell ref="G27:J27"/>
    <mergeCell ref="B55:J55"/>
  </mergeCells>
  <printOptions horizontalCentered="1" verticalCentered="1"/>
  <pageMargins left="0.7" right="0.7" top="0.75" bottom="0.75" header="0.3" footer="0.3"/>
  <pageSetup scale="82" orientation="portrait" r:id="rId1"/>
  <headerFooter alignWithMargins="0"/>
  <rowBreaks count="3" manualBreakCount="3">
    <brk id="24" max="16383" man="1"/>
    <brk id="54" max="10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Tillage COP Comparison</vt:lpstr>
      <vt:lpstr>'Tillage COP Comparison'!Print_Area</vt:lpstr>
    </vt:vector>
  </TitlesOfParts>
  <Company>University of Wisconsin - Madison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Cox, Thomas L.</dc:creator>
  <cp:lastModifiedBy>Sandy Radkey</cp:lastModifiedBy>
  <cp:lastPrinted>2014-01-20T02:47:31Z</cp:lastPrinted>
  <dcterms:created xsi:type="dcterms:W3CDTF">2014-01-10T15:45:29Z</dcterms:created>
  <dcterms:modified xsi:type="dcterms:W3CDTF">2014-02-03T21:03:32Z</dcterms:modified>
</cp:coreProperties>
</file>